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15740" tabRatio="450" activeTab="0"/>
  </bookViews>
  <sheets>
    <sheet name="matrice de choix" sheetId="1" r:id="rId1"/>
  </sheets>
  <definedNames>
    <definedName name="_xlnm.Print_Area" localSheetId="0">'matrice de choix'!$A$1:$Q$57</definedName>
  </definedNames>
  <calcPr fullCalcOnLoad="1"/>
</workbook>
</file>

<file path=xl/comments1.xml><?xml version="1.0" encoding="utf-8"?>
<comments xmlns="http://schemas.openxmlformats.org/spreadsheetml/2006/main">
  <authors>
    <author>C?line Durnez</author>
  </authors>
  <commentList>
    <comment ref="G39" authorId="0">
      <text>
        <r>
          <rPr>
            <b/>
            <sz val="9"/>
            <rFont val="Arial"/>
            <family val="0"/>
          </rPr>
          <t>Céline Durnez:</t>
        </r>
        <r>
          <rPr>
            <sz val="9"/>
            <rFont val="Arial"/>
            <family val="0"/>
          </rPr>
          <t xml:space="preserve">
</t>
        </r>
      </text>
    </comment>
    <comment ref="J39" authorId="0">
      <text>
        <r>
          <rPr>
            <b/>
            <sz val="9"/>
            <rFont val="Arial"/>
            <family val="0"/>
          </rPr>
          <t>Céline Durnez:</t>
        </r>
        <r>
          <rPr>
            <sz val="9"/>
            <rFont val="Arial"/>
            <family val="0"/>
          </rPr>
          <t xml:space="preserve">
</t>
        </r>
      </text>
    </comment>
    <comment ref="M39" authorId="0">
      <text>
        <r>
          <rPr>
            <b/>
            <sz val="9"/>
            <rFont val="Arial"/>
            <family val="0"/>
          </rPr>
          <t>Céline Durnez:</t>
        </r>
        <r>
          <rPr>
            <sz val="9"/>
            <rFont val="Arial"/>
            <family val="0"/>
          </rPr>
          <t xml:space="preserve">
</t>
        </r>
      </text>
    </comment>
    <comment ref="P39" authorId="0">
      <text>
        <r>
          <rPr>
            <b/>
            <sz val="9"/>
            <rFont val="Arial"/>
            <family val="0"/>
          </rPr>
          <t>Céline Durnez: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<sst xmlns="http://schemas.openxmlformats.org/spreadsheetml/2006/main" count="75" uniqueCount="59">
  <si>
    <t>Weight of 
criteria 
cluster</t>
  </si>
  <si>
    <t>MAX</t>
  </si>
  <si>
    <t xml:space="preserve">I </t>
  </si>
  <si>
    <t>1.2.</t>
  </si>
  <si>
    <t xml:space="preserve">II </t>
  </si>
  <si>
    <t>3.1.</t>
  </si>
  <si>
    <t>3.2.</t>
  </si>
  <si>
    <t>1.1.</t>
  </si>
  <si>
    <t>III</t>
  </si>
  <si>
    <t>IV</t>
  </si>
  <si>
    <t>4.3.</t>
  </si>
  <si>
    <t>4.1.</t>
  </si>
  <si>
    <t>Points/Percent</t>
  </si>
  <si>
    <t>Information/Comments</t>
  </si>
  <si>
    <t>number of N.A.:</t>
  </si>
  <si>
    <t>2.1</t>
  </si>
  <si>
    <t>2.2</t>
  </si>
  <si>
    <t>2.3</t>
  </si>
  <si>
    <t>2.4</t>
  </si>
  <si>
    <t>Dakosy</t>
  </si>
  <si>
    <t>DBH</t>
  </si>
  <si>
    <t xml:space="preserve">Presentation on the 21/10/2009
</t>
  </si>
  <si>
    <t>Bonded warehouse, IPR, AIS only for Germany at first.
For other procedures PL, IE missing</t>
  </si>
  <si>
    <t>4.2</t>
  </si>
  <si>
    <t>a lot of work without charging</t>
  </si>
  <si>
    <t>able to do so in Germany</t>
  </si>
  <si>
    <t>same kind of support as Dakosy but not proven to us</t>
  </si>
  <si>
    <t>current supplier</t>
  </si>
  <si>
    <t>BAT,, PM</t>
  </si>
  <si>
    <t xml:space="preserve">out of the team </t>
  </si>
  <si>
    <t>criteria for day 1</t>
  </si>
  <si>
    <t>Project missions statement + business case</t>
  </si>
  <si>
    <t xml:space="preserve">Team document </t>
  </si>
  <si>
    <t>Projet2</t>
  </si>
  <si>
    <t>Projet3</t>
  </si>
  <si>
    <t>Projet4</t>
  </si>
  <si>
    <t>Matrice d'aide à la décision et priorisation</t>
  </si>
  <si>
    <t>Enjeux stratégiques</t>
  </si>
  <si>
    <t>Coûts</t>
  </si>
  <si>
    <t>Budget global</t>
  </si>
  <si>
    <t>Retour sur investissement</t>
  </si>
  <si>
    <t>Aspect "quick wins"</t>
  </si>
  <si>
    <t>Risques</t>
  </si>
  <si>
    <t>…</t>
  </si>
  <si>
    <t>Remarque</t>
  </si>
  <si>
    <t>Points/%</t>
  </si>
  <si>
    <t xml:space="preserve">Echelle de 0 à 5: </t>
  </si>
  <si>
    <t>5 : excellent</t>
  </si>
  <si>
    <t>4 : haute performance</t>
  </si>
  <si>
    <t>3 : répond aux attentes</t>
  </si>
  <si>
    <t>2 : en dessous du niveau de performance attendu</t>
  </si>
  <si>
    <t>1 : mauvaise performance</t>
  </si>
  <si>
    <t>0 : non acceptable (critère éliminatoire)</t>
  </si>
  <si>
    <t>nombre N.A.:</t>
  </si>
  <si>
    <t>Commentaires</t>
  </si>
  <si>
    <t>Exemple</t>
  </si>
  <si>
    <t>Poids des critères
criterias</t>
  </si>
  <si>
    <t>Résultat</t>
  </si>
  <si>
    <t>Meileur résultat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</si>
</sst>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0.000000"/>
    <numFmt numFmtId="172" formatCode="#,##0\ &quot;€&quot;"/>
    <numFmt numFmtId="173" formatCode="_-* #,##0.0\ &quot;€&quot;_-;\-* #,##0.0\ &quot;€&quot;_-;_-* &quot;-&quot;??\ &quot;€&quot;_-;_-@_-"/>
    <numFmt numFmtId="174" formatCode="_-* #,##0\ &quot;€&quot;_-;\-* #,##0\ &quot;€&quot;_-;_-* &quot;-&quot;??\ &quot;€&quot;_-;_-@_-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&quot;Vrai&quot;;&quot;Vrai&quot;;&quot;Faux&quot;"/>
    <numFmt numFmtId="180" formatCode="&quot;Actif&quot;;&quot;Actif&quot;;&quot;Inactif&quot;"/>
  </numFmts>
  <fonts count="49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u val="single"/>
      <sz val="12"/>
      <name val="Arial"/>
      <family val="0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9"/>
      <name val="Arial"/>
      <family val="0"/>
    </font>
    <font>
      <b/>
      <sz val="9"/>
      <name val="Arial"/>
      <family val="0"/>
    </font>
    <font>
      <b/>
      <sz val="1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0" fillId="27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84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10" fontId="0" fillId="34" borderId="21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6" fillId="34" borderId="27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0" xfId="0" applyFont="1" applyFill="1" applyAlignment="1">
      <alignment/>
    </xf>
    <xf numFmtId="10" fontId="7" fillId="34" borderId="27" xfId="0" applyNumberFormat="1" applyFont="1" applyFill="1" applyBorder="1" applyAlignment="1">
      <alignment/>
    </xf>
    <xf numFmtId="0" fontId="0" fillId="34" borderId="29" xfId="0" applyFill="1" applyBorder="1" applyAlignment="1">
      <alignment/>
    </xf>
    <xf numFmtId="0" fontId="7" fillId="34" borderId="30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2" fontId="0" fillId="34" borderId="31" xfId="0" applyNumberFormat="1" applyFill="1" applyBorder="1" applyAlignment="1">
      <alignment/>
    </xf>
    <xf numFmtId="0" fontId="0" fillId="35" borderId="32" xfId="0" applyFill="1" applyBorder="1" applyAlignment="1">
      <alignment horizontal="center"/>
    </xf>
    <xf numFmtId="0" fontId="4" fillId="33" borderId="33" xfId="0" applyFont="1" applyFill="1" applyBorder="1" applyAlignment="1">
      <alignment/>
    </xf>
    <xf numFmtId="0" fontId="0" fillId="34" borderId="34" xfId="0" applyFill="1" applyBorder="1" applyAlignment="1">
      <alignment/>
    </xf>
    <xf numFmtId="2" fontId="0" fillId="34" borderId="21" xfId="0" applyNumberFormat="1" applyFill="1" applyBorder="1" applyAlignment="1">
      <alignment/>
    </xf>
    <xf numFmtId="2" fontId="0" fillId="34" borderId="35" xfId="0" applyNumberFormat="1" applyFill="1" applyBorder="1" applyAlignment="1">
      <alignment/>
    </xf>
    <xf numFmtId="0" fontId="0" fillId="34" borderId="33" xfId="0" applyFill="1" applyBorder="1" applyAlignment="1">
      <alignment/>
    </xf>
    <xf numFmtId="0" fontId="6" fillId="34" borderId="30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33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0" fontId="4" fillId="36" borderId="33" xfId="0" applyFont="1" applyFill="1" applyBorder="1" applyAlignment="1">
      <alignment horizontal="justify" vertical="justify"/>
    </xf>
    <xf numFmtId="0" fontId="3" fillId="34" borderId="19" xfId="0" applyFont="1" applyFill="1" applyBorder="1" applyAlignment="1">
      <alignment wrapText="1"/>
    </xf>
    <xf numFmtId="0" fontId="4" fillId="33" borderId="36" xfId="0" applyFont="1" applyFill="1" applyBorder="1" applyAlignment="1">
      <alignment horizontal="center"/>
    </xf>
    <xf numFmtId="0" fontId="0" fillId="34" borderId="19" xfId="0" applyFill="1" applyBorder="1" applyAlignment="1">
      <alignment horizontal="left"/>
    </xf>
    <xf numFmtId="2" fontId="0" fillId="34" borderId="35" xfId="0" applyNumberFormat="1" applyFill="1" applyBorder="1" applyAlignment="1">
      <alignment horizontal="left"/>
    </xf>
    <xf numFmtId="0" fontId="0" fillId="34" borderId="19" xfId="0" applyFill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0" fontId="0" fillId="34" borderId="0" xfId="0" applyFill="1" applyAlignment="1">
      <alignment horizontal="left"/>
    </xf>
    <xf numFmtId="0" fontId="0" fillId="34" borderId="10" xfId="0" applyFill="1" applyBorder="1" applyAlignment="1">
      <alignment horizontal="right"/>
    </xf>
    <xf numFmtId="0" fontId="0" fillId="34" borderId="24" xfId="0" applyFill="1" applyBorder="1" applyAlignment="1">
      <alignment horizontal="right"/>
    </xf>
    <xf numFmtId="0" fontId="6" fillId="34" borderId="14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2" fontId="0" fillId="34" borderId="31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right"/>
    </xf>
    <xf numFmtId="0" fontId="4" fillId="33" borderId="35" xfId="0" applyFont="1" applyFill="1" applyBorder="1" applyAlignment="1">
      <alignment horizontal="right"/>
    </xf>
    <xf numFmtId="0" fontId="4" fillId="36" borderId="33" xfId="0" applyFont="1" applyFill="1" applyBorder="1" applyAlignment="1">
      <alignment horizontal="right" vertical="justify"/>
    </xf>
    <xf numFmtId="0" fontId="5" fillId="34" borderId="33" xfId="0" applyFont="1" applyFill="1" applyBorder="1" applyAlignment="1">
      <alignment horizontal="right"/>
    </xf>
    <xf numFmtId="0" fontId="0" fillId="34" borderId="33" xfId="0" applyFill="1" applyBorder="1" applyAlignment="1">
      <alignment horizontal="right"/>
    </xf>
    <xf numFmtId="0" fontId="0" fillId="34" borderId="29" xfId="0" applyFill="1" applyBorder="1" applyAlignment="1">
      <alignment horizontal="right"/>
    </xf>
    <xf numFmtId="0" fontId="6" fillId="34" borderId="30" xfId="0" applyFont="1" applyFill="1" applyBorder="1" applyAlignment="1">
      <alignment horizontal="right"/>
    </xf>
    <xf numFmtId="0" fontId="4" fillId="33" borderId="33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 vertical="justify"/>
    </xf>
    <xf numFmtId="0" fontId="0" fillId="34" borderId="34" xfId="0" applyFill="1" applyBorder="1" applyAlignment="1">
      <alignment horizontal="center"/>
    </xf>
    <xf numFmtId="2" fontId="0" fillId="34" borderId="21" xfId="0" applyNumberFormat="1" applyFill="1" applyBorder="1" applyAlignment="1">
      <alignment horizontal="center"/>
    </xf>
    <xf numFmtId="2" fontId="0" fillId="34" borderId="35" xfId="0" applyNumberForma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37" borderId="37" xfId="0" applyNumberFormat="1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10" fontId="0" fillId="37" borderId="41" xfId="0" applyNumberFormat="1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10" fontId="6" fillId="34" borderId="27" xfId="0" applyNumberFormat="1" applyFont="1" applyFill="1" applyBorder="1" applyAlignment="1">
      <alignment horizontal="center"/>
    </xf>
    <xf numFmtId="0" fontId="0" fillId="39" borderId="40" xfId="0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38" xfId="0" applyFill="1" applyBorder="1" applyAlignment="1">
      <alignment horizontal="center" wrapText="1"/>
    </xf>
    <xf numFmtId="0" fontId="0" fillId="0" borderId="18" xfId="0" applyFill="1" applyBorder="1" applyAlignment="1">
      <alignment horizontal="right" wrapText="1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0" fontId="0" fillId="0" borderId="44" xfId="0" applyNumberFormat="1" applyFill="1" applyBorder="1" applyAlignment="1">
      <alignment/>
    </xf>
    <xf numFmtId="9" fontId="0" fillId="0" borderId="16" xfId="0" applyNumberFormat="1" applyFill="1" applyBorder="1" applyAlignment="1">
      <alignment horizontal="right"/>
    </xf>
    <xf numFmtId="2" fontId="0" fillId="0" borderId="45" xfId="0" applyNumberFormat="1" applyFill="1" applyBorder="1" applyAlignment="1">
      <alignment/>
    </xf>
    <xf numFmtId="2" fontId="0" fillId="0" borderId="31" xfId="0" applyNumberFormat="1" applyFill="1" applyBorder="1" applyAlignment="1">
      <alignment horizontal="center"/>
    </xf>
    <xf numFmtId="10" fontId="0" fillId="0" borderId="41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2" fontId="0" fillId="0" borderId="21" xfId="0" applyNumberFormat="1" applyFill="1" applyBorder="1" applyAlignment="1">
      <alignment horizontal="right"/>
    </xf>
    <xf numFmtId="10" fontId="0" fillId="0" borderId="37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10" fontId="0" fillId="0" borderId="22" xfId="0" applyNumberFormat="1" applyFill="1" applyBorder="1" applyAlignment="1">
      <alignment/>
    </xf>
    <xf numFmtId="10" fontId="0" fillId="0" borderId="18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8" xfId="0" applyFill="1" applyBorder="1" applyAlignment="1">
      <alignment/>
    </xf>
    <xf numFmtId="2" fontId="0" fillId="0" borderId="35" xfId="0" applyNumberForma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10" fontId="0" fillId="0" borderId="19" xfId="0" applyNumberFormat="1" applyFill="1" applyBorder="1" applyAlignment="1">
      <alignment horizontal="right"/>
    </xf>
    <xf numFmtId="0" fontId="0" fillId="0" borderId="3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40" xfId="0" applyFill="1" applyBorder="1" applyAlignment="1">
      <alignment horizontal="center"/>
    </xf>
    <xf numFmtId="10" fontId="0" fillId="0" borderId="28" xfId="0" applyNumberFormat="1" applyFill="1" applyBorder="1" applyAlignment="1">
      <alignment/>
    </xf>
    <xf numFmtId="10" fontId="0" fillId="0" borderId="15" xfId="0" applyNumberFormat="1" applyFill="1" applyBorder="1" applyAlignment="1">
      <alignment horizontal="right"/>
    </xf>
    <xf numFmtId="2" fontId="0" fillId="0" borderId="14" xfId="0" applyNumberFormat="1" applyFill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42" xfId="0" applyFill="1" applyBorder="1" applyAlignment="1">
      <alignment horizontal="center"/>
    </xf>
    <xf numFmtId="10" fontId="0" fillId="0" borderId="16" xfId="0" applyNumberFormat="1" applyFill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0" fontId="0" fillId="0" borderId="19" xfId="0" applyFill="1" applyBorder="1" applyAlignment="1">
      <alignment wrapText="1"/>
    </xf>
    <xf numFmtId="10" fontId="0" fillId="0" borderId="22" xfId="0" applyNumberForma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left" wrapText="1"/>
    </xf>
    <xf numFmtId="10" fontId="0" fillId="0" borderId="20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43" xfId="0" applyFill="1" applyBorder="1" applyAlignment="1">
      <alignment horizontal="center" wrapText="1"/>
    </xf>
    <xf numFmtId="0" fontId="0" fillId="0" borderId="34" xfId="0" applyFill="1" applyBorder="1" applyAlignment="1">
      <alignment horizontal="right" wrapText="1"/>
    </xf>
    <xf numFmtId="0" fontId="0" fillId="0" borderId="34" xfId="0" applyFill="1" applyBorder="1" applyAlignment="1">
      <alignment horizontal="center" wrapText="1"/>
    </xf>
    <xf numFmtId="0" fontId="10" fillId="34" borderId="19" xfId="0" applyFont="1" applyFill="1" applyBorder="1" applyAlignment="1">
      <alignment wrapText="1"/>
    </xf>
    <xf numFmtId="0" fontId="10" fillId="0" borderId="49" xfId="0" applyFont="1" applyBorder="1" applyAlignment="1">
      <alignment vertical="top" wrapText="1"/>
    </xf>
    <xf numFmtId="0" fontId="10" fillId="0" borderId="49" xfId="0" applyFont="1" applyBorder="1" applyAlignment="1">
      <alignment horizontal="left" vertical="top" wrapText="1"/>
    </xf>
    <xf numFmtId="0" fontId="10" fillId="0" borderId="49" xfId="0" applyFont="1" applyFill="1" applyBorder="1" applyAlignment="1">
      <alignment vertical="top" wrapText="1"/>
    </xf>
    <xf numFmtId="0" fontId="4" fillId="34" borderId="17" xfId="0" applyFont="1" applyFill="1" applyBorder="1" applyAlignment="1">
      <alignment wrapText="1"/>
    </xf>
    <xf numFmtId="0" fontId="4" fillId="34" borderId="45" xfId="0" applyFont="1" applyFill="1" applyBorder="1" applyAlignment="1">
      <alignment wrapText="1"/>
    </xf>
    <xf numFmtId="16" fontId="4" fillId="34" borderId="50" xfId="0" applyNumberFormat="1" applyFont="1" applyFill="1" applyBorder="1" applyAlignment="1">
      <alignment wrapText="1"/>
    </xf>
    <xf numFmtId="0" fontId="4" fillId="34" borderId="49" xfId="0" applyFont="1" applyFill="1" applyBorder="1" applyAlignment="1">
      <alignment wrapText="1"/>
    </xf>
    <xf numFmtId="0" fontId="4" fillId="34" borderId="51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16" fontId="4" fillId="34" borderId="49" xfId="0" applyNumberFormat="1" applyFont="1" applyFill="1" applyBorder="1" applyAlignment="1">
      <alignment wrapText="1"/>
    </xf>
    <xf numFmtId="16" fontId="4" fillId="34" borderId="49" xfId="0" applyNumberFormat="1" applyFont="1" applyFill="1" applyBorder="1" applyAlignment="1">
      <alignment horizontal="left" wrapText="1"/>
    </xf>
    <xf numFmtId="0" fontId="10" fillId="0" borderId="49" xfId="0" applyFont="1" applyBorder="1" applyAlignment="1">
      <alignment horizontal="center" vertical="top" wrapText="1"/>
    </xf>
    <xf numFmtId="0" fontId="4" fillId="34" borderId="44" xfId="0" applyFont="1" applyFill="1" applyBorder="1" applyAlignment="1">
      <alignment wrapText="1"/>
    </xf>
    <xf numFmtId="16" fontId="4" fillId="34" borderId="52" xfId="0" applyNumberFormat="1" applyFont="1" applyFill="1" applyBorder="1" applyAlignment="1">
      <alignment wrapText="1"/>
    </xf>
    <xf numFmtId="0" fontId="10" fillId="34" borderId="20" xfId="0" applyFont="1" applyFill="1" applyBorder="1" applyAlignment="1">
      <alignment wrapText="1"/>
    </xf>
    <xf numFmtId="0" fontId="4" fillId="34" borderId="52" xfId="0" applyFont="1" applyFill="1" applyBorder="1" applyAlignment="1">
      <alignment wrapText="1"/>
    </xf>
    <xf numFmtId="0" fontId="4" fillId="34" borderId="50" xfId="0" applyFont="1" applyFill="1" applyBorder="1" applyAlignment="1">
      <alignment wrapText="1"/>
    </xf>
    <xf numFmtId="0" fontId="10" fillId="34" borderId="18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0" fontId="10" fillId="34" borderId="51" xfId="0" applyFont="1" applyFill="1" applyBorder="1" applyAlignment="1">
      <alignment wrapText="1"/>
    </xf>
    <xf numFmtId="0" fontId="10" fillId="34" borderId="15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9" fontId="0" fillId="0" borderId="46" xfId="52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 wrapText="1"/>
    </xf>
    <xf numFmtId="0" fontId="4" fillId="33" borderId="53" xfId="0" applyFont="1" applyFill="1" applyBorder="1" applyAlignment="1">
      <alignment horizontal="center" wrapText="1"/>
    </xf>
    <xf numFmtId="0" fontId="8" fillId="36" borderId="54" xfId="0" applyFont="1" applyFill="1" applyBorder="1" applyAlignment="1">
      <alignment horizontal="left" vertical="center" wrapText="1"/>
    </xf>
    <xf numFmtId="0" fontId="8" fillId="36" borderId="55" xfId="0" applyFont="1" applyFill="1" applyBorder="1" applyAlignment="1">
      <alignment horizontal="left" vertical="center"/>
    </xf>
    <xf numFmtId="0" fontId="4" fillId="36" borderId="31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30" fillId="34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C57"/>
  <sheetViews>
    <sheetView showGridLines="0" tabSelected="1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67" sqref="B67"/>
    </sheetView>
  </sheetViews>
  <sheetFormatPr defaultColWidth="11.5546875" defaultRowHeight="15" outlineLevelRow="2" outlineLevelCol="1"/>
  <cols>
    <col min="1" max="1" width="9.88671875" style="4" customWidth="1"/>
    <col min="2" max="2" width="57.6640625" style="17" customWidth="1"/>
    <col min="3" max="3" width="9.3359375" style="19" customWidth="1"/>
    <col min="4" max="4" width="9.99609375" style="57" customWidth="1"/>
    <col min="5" max="5" width="5.10546875" style="4" customWidth="1" outlineLevel="1"/>
    <col min="6" max="6" width="8.3359375" style="63" customWidth="1" outlineLevel="1"/>
    <col min="7" max="7" width="11.4453125" style="63" customWidth="1"/>
    <col min="8" max="8" width="16.5546875" style="17" customWidth="1"/>
    <col min="9" max="9" width="5.99609375" style="70" hidden="1" customWidth="1"/>
    <col min="10" max="10" width="14.5546875" style="62" customWidth="1"/>
    <col min="11" max="11" width="16.88671875" style="17" customWidth="1"/>
    <col min="12" max="12" width="7.6640625" style="80" hidden="1" customWidth="1"/>
    <col min="13" max="13" width="10.3359375" style="62" customWidth="1"/>
    <col min="14" max="14" width="26.5546875" style="17" customWidth="1"/>
    <col min="15" max="15" width="5.99609375" style="80" hidden="1" customWidth="1"/>
    <col min="16" max="16" width="12.99609375" style="62" bestFit="1" customWidth="1"/>
    <col min="17" max="17" width="16.3359375" style="17" customWidth="1"/>
    <col min="18" max="18" width="5.99609375" style="80" hidden="1" customWidth="1"/>
    <col min="19" max="19" width="17.6640625" style="62" hidden="1" customWidth="1"/>
    <col min="20" max="20" width="19.88671875" style="17" hidden="1" customWidth="1"/>
    <col min="21" max="21" width="5.3359375" style="41" hidden="1" customWidth="1"/>
    <col min="22" max="22" width="14.4453125" style="62" hidden="1" customWidth="1"/>
    <col min="23" max="23" width="20.10546875" style="17" hidden="1" customWidth="1"/>
    <col min="24" max="25" width="0" style="4" hidden="1" customWidth="1"/>
    <col min="26" max="16384" width="11.5546875" style="4" customWidth="1"/>
  </cols>
  <sheetData>
    <row r="1" spans="1:23" ht="23.25">
      <c r="A1" s="183" t="s">
        <v>36</v>
      </c>
      <c r="B1" s="183"/>
      <c r="C1" s="3"/>
      <c r="E1" s="2"/>
      <c r="F1" s="60"/>
      <c r="G1" s="60"/>
      <c r="H1" s="1"/>
      <c r="I1" s="66"/>
      <c r="J1" s="83"/>
      <c r="K1" s="1"/>
      <c r="L1" s="73"/>
      <c r="M1" s="171"/>
      <c r="N1" s="96"/>
      <c r="O1" s="73"/>
      <c r="P1" s="83"/>
      <c r="Q1" s="96"/>
      <c r="R1" s="73"/>
      <c r="S1" s="83"/>
      <c r="T1" s="1"/>
      <c r="U1" s="37"/>
      <c r="V1" s="83"/>
      <c r="W1" s="1"/>
    </row>
    <row r="2" spans="1:23" s="6" customFormat="1" ht="35.25" customHeight="1" thickBot="1">
      <c r="A2" s="5"/>
      <c r="B2" s="5"/>
      <c r="C2" s="3"/>
      <c r="D2" s="57"/>
      <c r="E2" s="2"/>
      <c r="F2" s="51"/>
      <c r="G2" s="175" t="s">
        <v>33</v>
      </c>
      <c r="H2" s="176"/>
      <c r="I2" s="67"/>
      <c r="J2" s="175" t="s">
        <v>33</v>
      </c>
      <c r="K2" s="176"/>
      <c r="L2" s="74"/>
      <c r="M2" s="182" t="s">
        <v>34</v>
      </c>
      <c r="N2" s="176"/>
      <c r="O2" s="74"/>
      <c r="P2" s="175" t="s">
        <v>35</v>
      </c>
      <c r="Q2" s="176"/>
      <c r="R2" s="74"/>
      <c r="S2" s="173" t="s">
        <v>19</v>
      </c>
      <c r="T2" s="174"/>
      <c r="U2" s="43"/>
      <c r="V2" s="173" t="s">
        <v>20</v>
      </c>
      <c r="W2" s="174"/>
    </row>
    <row r="3" spans="1:23" s="2" customFormat="1" ht="29.25" customHeight="1" thickBot="1">
      <c r="A3" s="5"/>
      <c r="B3" s="34"/>
      <c r="C3" s="179" t="s">
        <v>44</v>
      </c>
      <c r="D3" s="180"/>
      <c r="E3" s="181"/>
      <c r="F3" s="44"/>
      <c r="G3" s="177"/>
      <c r="H3" s="178"/>
      <c r="I3" s="68"/>
      <c r="J3" s="177"/>
      <c r="K3" s="178"/>
      <c r="L3" s="75"/>
      <c r="M3" s="177"/>
      <c r="N3" s="178"/>
      <c r="O3" s="75"/>
      <c r="P3" s="177"/>
      <c r="Q3" s="178"/>
      <c r="R3" s="75"/>
      <c r="S3" s="177"/>
      <c r="T3" s="178"/>
      <c r="U3" s="49"/>
      <c r="V3" s="177" t="s">
        <v>21</v>
      </c>
      <c r="W3" s="178"/>
    </row>
    <row r="4" spans="1:23" s="9" customFormat="1" ht="33.75" customHeight="1" thickBot="1">
      <c r="A4" s="7"/>
      <c r="B4" s="8" t="s">
        <v>55</v>
      </c>
      <c r="C4" s="97" t="s">
        <v>0</v>
      </c>
      <c r="D4" s="98" t="s">
        <v>56</v>
      </c>
      <c r="E4" s="141" t="s">
        <v>1</v>
      </c>
      <c r="F4" s="142"/>
      <c r="G4" s="143" t="s">
        <v>45</v>
      </c>
      <c r="H4" s="140" t="s">
        <v>54</v>
      </c>
      <c r="I4" s="144"/>
      <c r="J4" s="143" t="s">
        <v>45</v>
      </c>
      <c r="K4" s="140" t="s">
        <v>54</v>
      </c>
      <c r="L4" s="145"/>
      <c r="M4" s="143" t="s">
        <v>45</v>
      </c>
      <c r="N4" s="140" t="s">
        <v>54</v>
      </c>
      <c r="O4" s="145"/>
      <c r="P4" s="143" t="s">
        <v>45</v>
      </c>
      <c r="Q4" s="140" t="s">
        <v>54</v>
      </c>
      <c r="R4" s="76"/>
      <c r="S4" s="36" t="s">
        <v>12</v>
      </c>
      <c r="T4" s="10" t="s">
        <v>13</v>
      </c>
      <c r="U4" s="38"/>
      <c r="V4" s="36" t="s">
        <v>12</v>
      </c>
      <c r="W4" s="10" t="s">
        <v>13</v>
      </c>
    </row>
    <row r="5" spans="1:23" s="12" customFormat="1" ht="42.75" customHeight="1" thickBot="1">
      <c r="A5" s="150" t="s">
        <v>2</v>
      </c>
      <c r="B5" s="151" t="s">
        <v>37</v>
      </c>
      <c r="C5" s="101">
        <v>0.2</v>
      </c>
      <c r="D5" s="102">
        <f>SUM(D6:D8)</f>
        <v>1</v>
      </c>
      <c r="E5" s="103">
        <v>5</v>
      </c>
      <c r="F5" s="104">
        <f>SUM(F6:F8)</f>
        <v>0</v>
      </c>
      <c r="G5" s="172">
        <f>F5/$E$5</f>
        <v>0</v>
      </c>
      <c r="H5" s="106"/>
      <c r="I5" s="107">
        <f>SUM(I6:I8)</f>
        <v>0</v>
      </c>
      <c r="J5" s="108">
        <f>I5/$E$5</f>
        <v>0</v>
      </c>
      <c r="K5" s="106"/>
      <c r="L5" s="109">
        <f>SUM(L6:L8)</f>
        <v>0</v>
      </c>
      <c r="M5" s="108">
        <f>L5/$E$5</f>
        <v>0</v>
      </c>
      <c r="N5" s="106"/>
      <c r="O5" s="109">
        <f>SUM(O6:O8)</f>
        <v>0</v>
      </c>
      <c r="P5" s="108">
        <f>O5/$E$5</f>
        <v>0</v>
      </c>
      <c r="Q5" s="106"/>
      <c r="R5" s="77">
        <f>SUM(R6:R8)</f>
        <v>0</v>
      </c>
      <c r="S5" s="84">
        <f>R5/$E$5</f>
        <v>0</v>
      </c>
      <c r="T5" s="11"/>
      <c r="U5" s="39">
        <f>SUM(U6:U8)</f>
        <v>0</v>
      </c>
      <c r="V5" s="84">
        <f>U5/$E$5</f>
        <v>0</v>
      </c>
      <c r="W5" s="11"/>
    </row>
    <row r="6" spans="1:23" ht="18" outlineLevel="1">
      <c r="A6" s="152" t="s">
        <v>7</v>
      </c>
      <c r="B6" s="146" t="s">
        <v>32</v>
      </c>
      <c r="C6" s="110"/>
      <c r="D6" s="111">
        <v>0.5</v>
      </c>
      <c r="E6" s="112"/>
      <c r="F6" s="113">
        <f>$D$6*G6</f>
        <v>0</v>
      </c>
      <c r="G6" s="114"/>
      <c r="H6" s="115"/>
      <c r="I6" s="116">
        <f>$D6*J6</f>
        <v>0</v>
      </c>
      <c r="J6" s="117"/>
      <c r="K6" s="115"/>
      <c r="L6" s="118">
        <f>$D6*M6</f>
        <v>0</v>
      </c>
      <c r="M6" s="117"/>
      <c r="N6" s="115"/>
      <c r="O6" s="118">
        <f>$D6*P6</f>
        <v>0</v>
      </c>
      <c r="P6" s="117"/>
      <c r="Q6" s="168"/>
      <c r="R6" s="78">
        <f>$D6*S6</f>
        <v>0</v>
      </c>
      <c r="S6" s="85"/>
      <c r="T6" s="13"/>
      <c r="U6" s="40">
        <f>$D6*V6</f>
        <v>0</v>
      </c>
      <c r="V6" s="85"/>
      <c r="W6" s="13"/>
    </row>
    <row r="7" spans="1:23" ht="16.5" customHeight="1" outlineLevel="1">
      <c r="A7" s="153" t="s">
        <v>3</v>
      </c>
      <c r="B7" s="146" t="s">
        <v>31</v>
      </c>
      <c r="C7" s="110"/>
      <c r="D7" s="119">
        <v>0.5</v>
      </c>
      <c r="E7" s="112"/>
      <c r="F7" s="113">
        <f>$D$7*G7</f>
        <v>0</v>
      </c>
      <c r="G7" s="120"/>
      <c r="H7" s="131"/>
      <c r="I7" s="116">
        <f>$D7*J7</f>
        <v>0</v>
      </c>
      <c r="J7" s="122"/>
      <c r="K7" s="121"/>
      <c r="L7" s="118">
        <f>$D7*M7</f>
        <v>0</v>
      </c>
      <c r="M7" s="122"/>
      <c r="N7" s="121"/>
      <c r="O7" s="118">
        <f>$D7*P7</f>
        <v>0</v>
      </c>
      <c r="P7" s="117"/>
      <c r="Q7" s="131"/>
      <c r="R7" s="78">
        <f>$D7*S7</f>
        <v>0</v>
      </c>
      <c r="S7" s="85"/>
      <c r="T7" s="14"/>
      <c r="U7" s="40">
        <f>$D7*V7</f>
        <v>0</v>
      </c>
      <c r="V7" s="85"/>
      <c r="W7" s="14"/>
    </row>
    <row r="8" spans="1:23" s="9" customFormat="1" ht="18.75" outlineLevel="1" thickBot="1">
      <c r="A8" s="154"/>
      <c r="B8" s="155"/>
      <c r="C8" s="123"/>
      <c r="D8" s="124"/>
      <c r="E8" s="125"/>
      <c r="F8" s="113"/>
      <c r="G8" s="126"/>
      <c r="H8" s="127"/>
      <c r="I8" s="116"/>
      <c r="J8" s="128"/>
      <c r="K8" s="127"/>
      <c r="L8" s="118"/>
      <c r="M8" s="128"/>
      <c r="N8" s="127"/>
      <c r="O8" s="118"/>
      <c r="P8" s="117"/>
      <c r="Q8" s="169"/>
      <c r="R8" s="78"/>
      <c r="S8" s="89"/>
      <c r="T8" s="15"/>
      <c r="U8" s="40"/>
      <c r="V8" s="89"/>
      <c r="W8" s="15"/>
    </row>
    <row r="9" spans="1:23" s="9" customFormat="1" ht="18.75" thickBot="1">
      <c r="A9" s="150" t="s">
        <v>4</v>
      </c>
      <c r="B9" s="151" t="s">
        <v>38</v>
      </c>
      <c r="C9" s="123">
        <v>0.25</v>
      </c>
      <c r="D9" s="129">
        <f>SUM(D12:D15)+D10</f>
        <v>1</v>
      </c>
      <c r="E9" s="103">
        <v>5</v>
      </c>
      <c r="F9" s="104">
        <f>F10+SUM(F12:F15)</f>
        <v>0</v>
      </c>
      <c r="G9" s="105">
        <f>F9/$E$9</f>
        <v>0</v>
      </c>
      <c r="H9" s="106"/>
      <c r="I9" s="130">
        <f>I10+SUM(I12:I15)</f>
        <v>0</v>
      </c>
      <c r="J9" s="108">
        <f>I9/$E$9</f>
        <v>0</v>
      </c>
      <c r="K9" s="106"/>
      <c r="L9" s="104">
        <f>L10+SUM(L12:L15)</f>
        <v>0</v>
      </c>
      <c r="M9" s="108">
        <f>L9/$E$9</f>
        <v>0</v>
      </c>
      <c r="N9" s="106"/>
      <c r="O9" s="104">
        <f>O10+SUM(O12:O15)</f>
        <v>0</v>
      </c>
      <c r="P9" s="108">
        <f>O9/$E$9</f>
        <v>0</v>
      </c>
      <c r="Q9" s="170"/>
      <c r="R9" s="61">
        <f>R10+SUM(R12:R15)</f>
        <v>2.1</v>
      </c>
      <c r="S9" s="84">
        <f>R9/$E$9</f>
        <v>0.42000000000000004</v>
      </c>
      <c r="T9" s="11"/>
      <c r="U9" s="35">
        <f>U10+SUM(U12:U15)</f>
        <v>1.95</v>
      </c>
      <c r="V9" s="84">
        <f>U9/$E$9</f>
        <v>0.39</v>
      </c>
      <c r="W9" s="11"/>
    </row>
    <row r="10" spans="1:23" ht="24" customHeight="1" outlineLevel="1" collapsed="1">
      <c r="A10" s="156" t="s">
        <v>15</v>
      </c>
      <c r="B10" s="147" t="s">
        <v>39</v>
      </c>
      <c r="C10" s="110"/>
      <c r="D10" s="119">
        <v>0.35</v>
      </c>
      <c r="E10" s="112"/>
      <c r="F10" s="113">
        <f>$D10*G10</f>
        <v>0</v>
      </c>
      <c r="G10" s="120"/>
      <c r="H10" s="121"/>
      <c r="I10" s="116">
        <f>SUM(I11:I11)</f>
        <v>0</v>
      </c>
      <c r="J10" s="122"/>
      <c r="K10" s="131"/>
      <c r="L10" s="118">
        <f>SUM(L11:L11)</f>
        <v>0</v>
      </c>
      <c r="M10" s="122"/>
      <c r="N10" s="121"/>
      <c r="O10" s="118">
        <f>SUM(O11:O11)</f>
        <v>0</v>
      </c>
      <c r="P10" s="122"/>
      <c r="Q10" s="131"/>
      <c r="R10" s="78">
        <f>SUM(R11:R11)</f>
        <v>0</v>
      </c>
      <c r="S10" s="86"/>
      <c r="T10" s="47"/>
      <c r="U10" s="40">
        <f>SUM(U11:U11)</f>
        <v>0</v>
      </c>
      <c r="V10" s="86"/>
      <c r="W10" s="50" t="s">
        <v>22</v>
      </c>
    </row>
    <row r="11" spans="1:23" s="56" customFormat="1" ht="21" customHeight="1" hidden="1" outlineLevel="2">
      <c r="A11" s="157"/>
      <c r="B11" s="148"/>
      <c r="C11" s="132"/>
      <c r="D11" s="119"/>
      <c r="E11" s="133"/>
      <c r="F11" s="113">
        <f>$D11*G11</f>
        <v>0</v>
      </c>
      <c r="G11" s="120"/>
      <c r="H11" s="134"/>
      <c r="I11" s="116"/>
      <c r="J11" s="122">
        <v>1</v>
      </c>
      <c r="K11" s="135"/>
      <c r="L11" s="118"/>
      <c r="M11" s="122">
        <v>4</v>
      </c>
      <c r="N11" s="134"/>
      <c r="O11" s="118"/>
      <c r="P11" s="122">
        <v>2</v>
      </c>
      <c r="Q11" s="135"/>
      <c r="R11" s="78"/>
      <c r="S11" s="87"/>
      <c r="T11" s="54"/>
      <c r="U11" s="53"/>
      <c r="V11" s="87"/>
      <c r="W11" s="55"/>
    </row>
    <row r="12" spans="1:23" s="56" customFormat="1" ht="21" customHeight="1" outlineLevel="1">
      <c r="A12" s="157" t="s">
        <v>16</v>
      </c>
      <c r="B12" s="148" t="s">
        <v>40</v>
      </c>
      <c r="C12" s="132"/>
      <c r="D12" s="119">
        <v>0.15</v>
      </c>
      <c r="E12" s="133"/>
      <c r="F12" s="113">
        <f>$D12*G12</f>
        <v>0</v>
      </c>
      <c r="G12" s="120"/>
      <c r="H12" s="134"/>
      <c r="I12" s="116">
        <f>$D12*J12</f>
        <v>0</v>
      </c>
      <c r="J12" s="122"/>
      <c r="K12" s="134"/>
      <c r="L12" s="118">
        <f>$D12*M12</f>
        <v>0</v>
      </c>
      <c r="M12" s="122"/>
      <c r="N12" s="134"/>
      <c r="O12" s="118">
        <f>$D12*P12</f>
        <v>0</v>
      </c>
      <c r="P12" s="122"/>
      <c r="Q12" s="135"/>
      <c r="R12" s="78">
        <f>$D12*S12</f>
        <v>0.6</v>
      </c>
      <c r="S12" s="87">
        <v>4</v>
      </c>
      <c r="T12" s="52" t="s">
        <v>24</v>
      </c>
      <c r="U12" s="53">
        <f>$D12*V12</f>
        <v>0.44999999999999996</v>
      </c>
      <c r="V12" s="87">
        <v>3</v>
      </c>
      <c r="W12" s="52" t="s">
        <v>26</v>
      </c>
    </row>
    <row r="13" spans="1:23" ht="19.5" customHeight="1" outlineLevel="1">
      <c r="A13" s="156" t="s">
        <v>17</v>
      </c>
      <c r="B13" s="161" t="s">
        <v>41</v>
      </c>
      <c r="C13" s="110"/>
      <c r="D13" s="136">
        <v>0.5</v>
      </c>
      <c r="E13" s="112"/>
      <c r="F13" s="113">
        <f>$D13*G13</f>
        <v>0</v>
      </c>
      <c r="G13" s="120"/>
      <c r="H13" s="121"/>
      <c r="I13" s="116">
        <f>$D13*J13</f>
        <v>0</v>
      </c>
      <c r="J13" s="128"/>
      <c r="K13" s="127"/>
      <c r="L13" s="118">
        <f>$D13*M13</f>
        <v>0</v>
      </c>
      <c r="M13" s="128"/>
      <c r="N13" s="127"/>
      <c r="O13" s="118">
        <f>$D13*P13</f>
        <v>0</v>
      </c>
      <c r="P13" s="122"/>
      <c r="Q13" s="135"/>
      <c r="R13" s="78">
        <f>$D13*S13</f>
        <v>1.5</v>
      </c>
      <c r="S13" s="89">
        <v>3</v>
      </c>
      <c r="T13" s="15"/>
      <c r="U13" s="40">
        <f>$D13*V13</f>
        <v>1.5</v>
      </c>
      <c r="V13" s="89">
        <v>3</v>
      </c>
      <c r="W13" s="15"/>
    </row>
    <row r="14" spans="1:23" ht="30" customHeight="1" outlineLevel="1">
      <c r="A14" s="156" t="s">
        <v>18</v>
      </c>
      <c r="B14" s="149"/>
      <c r="C14" s="110"/>
      <c r="D14" s="136"/>
      <c r="E14" s="112"/>
      <c r="F14" s="113"/>
      <c r="G14" s="126"/>
      <c r="H14" s="127"/>
      <c r="I14" s="116">
        <f>$D14*J14</f>
        <v>0</v>
      </c>
      <c r="J14" s="128"/>
      <c r="K14" s="127"/>
      <c r="L14" s="118">
        <f>$D14*M14</f>
        <v>0</v>
      </c>
      <c r="M14" s="128"/>
      <c r="N14" s="169"/>
      <c r="O14" s="118">
        <f>$D14*P14</f>
        <v>0</v>
      </c>
      <c r="P14" s="122"/>
      <c r="Q14" s="135"/>
      <c r="R14" s="78">
        <f>$D14*S14</f>
        <v>0</v>
      </c>
      <c r="S14" s="89">
        <v>4</v>
      </c>
      <c r="T14" s="15" t="s">
        <v>25</v>
      </c>
      <c r="U14" s="40">
        <f>$D14*V14</f>
        <v>0</v>
      </c>
      <c r="V14" s="89">
        <v>3</v>
      </c>
      <c r="W14" s="52" t="s">
        <v>26</v>
      </c>
    </row>
    <row r="15" spans="1:23" ht="30" customHeight="1" hidden="1" outlineLevel="1">
      <c r="A15" s="156"/>
      <c r="B15" s="147"/>
      <c r="C15" s="110"/>
      <c r="D15" s="136"/>
      <c r="E15" s="112"/>
      <c r="F15" s="113"/>
      <c r="G15" s="126"/>
      <c r="H15" s="127"/>
      <c r="I15" s="116"/>
      <c r="J15" s="128"/>
      <c r="K15" s="127"/>
      <c r="L15" s="118"/>
      <c r="M15" s="128"/>
      <c r="N15" s="127"/>
      <c r="O15" s="118"/>
      <c r="P15" s="122"/>
      <c r="Q15" s="135"/>
      <c r="R15" s="78"/>
      <c r="S15" s="89">
        <v>1</v>
      </c>
      <c r="T15" s="15"/>
      <c r="U15" s="40">
        <f>$D15*V15</f>
        <v>0</v>
      </c>
      <c r="V15" s="89">
        <v>1</v>
      </c>
      <c r="W15" s="15"/>
    </row>
    <row r="16" spans="1:23" ht="18.75" outlineLevel="1" thickBot="1">
      <c r="A16" s="158"/>
      <c r="B16" s="149"/>
      <c r="C16" s="110"/>
      <c r="D16" s="136"/>
      <c r="E16" s="112"/>
      <c r="F16" s="113"/>
      <c r="G16" s="126"/>
      <c r="H16" s="121"/>
      <c r="I16" s="116"/>
      <c r="J16" s="128"/>
      <c r="K16" s="127"/>
      <c r="L16" s="118"/>
      <c r="M16" s="128"/>
      <c r="N16" s="127"/>
      <c r="O16" s="118"/>
      <c r="P16" s="122"/>
      <c r="Q16" s="169"/>
      <c r="R16" s="78"/>
      <c r="S16" s="89"/>
      <c r="T16" s="15"/>
      <c r="U16" s="40">
        <f>$D16*V16</f>
        <v>0</v>
      </c>
      <c r="V16" s="89"/>
      <c r="W16" s="15"/>
    </row>
    <row r="17" spans="1:23" s="12" customFormat="1" ht="18.75" thickBot="1">
      <c r="A17" s="159" t="s">
        <v>8</v>
      </c>
      <c r="B17" s="151" t="s">
        <v>42</v>
      </c>
      <c r="C17" s="101">
        <v>0.4</v>
      </c>
      <c r="D17" s="129">
        <f>SUM(D18+D19)</f>
        <v>1</v>
      </c>
      <c r="E17" s="103">
        <v>5</v>
      </c>
      <c r="F17" s="137">
        <f>SUM(F18:F29)</f>
        <v>0</v>
      </c>
      <c r="G17" s="105">
        <f>F17/E17</f>
        <v>0</v>
      </c>
      <c r="H17" s="106"/>
      <c r="I17" s="107">
        <f>SUM(I18:I29)</f>
        <v>0</v>
      </c>
      <c r="J17" s="105">
        <f>I17/$E$17</f>
        <v>0</v>
      </c>
      <c r="K17" s="106"/>
      <c r="L17" s="109">
        <f>SUM(L18:L29)</f>
        <v>0</v>
      </c>
      <c r="M17" s="105">
        <f>L17/E17</f>
        <v>0</v>
      </c>
      <c r="N17" s="106"/>
      <c r="O17" s="109">
        <f>SUM(O18:O29)</f>
        <v>0</v>
      </c>
      <c r="P17" s="105">
        <f>O17/$E$17</f>
        <v>0</v>
      </c>
      <c r="Q17" s="170"/>
      <c r="R17" s="77">
        <f>SUM(R18:R29)</f>
        <v>0</v>
      </c>
      <c r="S17" s="88">
        <v>0.9</v>
      </c>
      <c r="T17" s="11"/>
      <c r="U17" s="39">
        <f>SUM(U18:U29)</f>
        <v>0</v>
      </c>
      <c r="V17" s="88">
        <f>U17/$E$17</f>
        <v>0</v>
      </c>
      <c r="W17" s="11"/>
    </row>
    <row r="18" spans="1:23" ht="18" outlineLevel="1">
      <c r="A18" s="160" t="s">
        <v>5</v>
      </c>
      <c r="B18" s="161" t="s">
        <v>43</v>
      </c>
      <c r="C18" s="110"/>
      <c r="D18" s="136">
        <v>1</v>
      </c>
      <c r="E18" s="112"/>
      <c r="F18" s="113">
        <f>$D18*G18</f>
        <v>0</v>
      </c>
      <c r="G18" s="126"/>
      <c r="H18" s="127"/>
      <c r="I18" s="116">
        <f>$D18*J18</f>
        <v>0</v>
      </c>
      <c r="J18" s="128"/>
      <c r="K18" s="127"/>
      <c r="L18" s="118">
        <f>$D18*M18</f>
        <v>0</v>
      </c>
      <c r="M18" s="128"/>
      <c r="N18" s="127"/>
      <c r="O18" s="118">
        <f>$D18*P18</f>
        <v>0</v>
      </c>
      <c r="P18" s="128"/>
      <c r="Q18" s="169"/>
      <c r="R18" s="78">
        <f>$D18*S18</f>
        <v>0</v>
      </c>
      <c r="S18" s="89"/>
      <c r="T18" s="15"/>
      <c r="U18" s="40">
        <f>$D18*V18</f>
        <v>0</v>
      </c>
      <c r="V18" s="89"/>
      <c r="W18" s="15"/>
    </row>
    <row r="19" spans="1:23" ht="18" outlineLevel="1">
      <c r="A19" s="160" t="s">
        <v>6</v>
      </c>
      <c r="B19" s="161"/>
      <c r="C19" s="110"/>
      <c r="D19" s="136"/>
      <c r="E19" s="112"/>
      <c r="F19" s="113">
        <f>$D19*G19</f>
        <v>0</v>
      </c>
      <c r="G19" s="126"/>
      <c r="H19" s="127"/>
      <c r="I19" s="116">
        <f>$D19*J19</f>
        <v>0</v>
      </c>
      <c r="J19" s="128"/>
      <c r="K19" s="127"/>
      <c r="L19" s="118">
        <f>$D19*M19</f>
        <v>0</v>
      </c>
      <c r="M19" s="128"/>
      <c r="N19" s="127"/>
      <c r="O19" s="118">
        <f>$D19*P19</f>
        <v>0</v>
      </c>
      <c r="P19" s="128"/>
      <c r="Q19" s="169"/>
      <c r="R19" s="78">
        <f>$D19*S19</f>
        <v>0</v>
      </c>
      <c r="S19" s="89"/>
      <c r="T19" s="15"/>
      <c r="U19" s="40">
        <f>$D19*V19</f>
        <v>0</v>
      </c>
      <c r="V19" s="89"/>
      <c r="W19" s="15"/>
    </row>
    <row r="20" spans="1:23" ht="18.75" outlineLevel="1" thickBot="1">
      <c r="A20" s="160"/>
      <c r="B20" s="161"/>
      <c r="C20" s="110"/>
      <c r="D20" s="136"/>
      <c r="E20" s="112"/>
      <c r="F20" s="113"/>
      <c r="G20" s="126"/>
      <c r="H20" s="127"/>
      <c r="I20" s="116"/>
      <c r="J20" s="128"/>
      <c r="K20" s="127"/>
      <c r="L20" s="118"/>
      <c r="M20" s="128"/>
      <c r="N20" s="127"/>
      <c r="O20" s="118"/>
      <c r="P20" s="128"/>
      <c r="Q20" s="169"/>
      <c r="R20" s="78"/>
      <c r="S20" s="89"/>
      <c r="T20" s="15"/>
      <c r="U20" s="40"/>
      <c r="V20" s="89"/>
      <c r="W20" s="15"/>
    </row>
    <row r="21" spans="1:23" ht="18" hidden="1" outlineLevel="1" thickBot="1">
      <c r="A21" s="160"/>
      <c r="B21" s="161"/>
      <c r="C21" s="110"/>
      <c r="D21" s="136"/>
      <c r="E21" s="112"/>
      <c r="F21" s="113"/>
      <c r="G21" s="126"/>
      <c r="H21" s="127"/>
      <c r="I21" s="116"/>
      <c r="J21" s="128"/>
      <c r="K21" s="127"/>
      <c r="L21" s="118"/>
      <c r="M21" s="128"/>
      <c r="N21" s="127"/>
      <c r="O21" s="118"/>
      <c r="P21" s="128"/>
      <c r="Q21" s="169"/>
      <c r="R21" s="78"/>
      <c r="S21" s="89"/>
      <c r="T21" s="15"/>
      <c r="U21" s="40"/>
      <c r="V21" s="89"/>
      <c r="W21" s="15"/>
    </row>
    <row r="22" spans="1:23" ht="18" hidden="1" outlineLevel="1" thickBot="1">
      <c r="A22" s="160"/>
      <c r="B22" s="161"/>
      <c r="C22" s="110"/>
      <c r="D22" s="136"/>
      <c r="E22" s="112"/>
      <c r="F22" s="113"/>
      <c r="G22" s="126"/>
      <c r="H22" s="127"/>
      <c r="I22" s="116"/>
      <c r="J22" s="128"/>
      <c r="K22" s="127"/>
      <c r="L22" s="118"/>
      <c r="M22" s="128"/>
      <c r="N22" s="127"/>
      <c r="O22" s="118"/>
      <c r="P22" s="128"/>
      <c r="Q22" s="169"/>
      <c r="R22" s="78"/>
      <c r="S22" s="89"/>
      <c r="T22" s="15"/>
      <c r="U22" s="40"/>
      <c r="V22" s="89"/>
      <c r="W22" s="15"/>
    </row>
    <row r="23" spans="1:23" ht="18" hidden="1" outlineLevel="1" thickBot="1">
      <c r="A23" s="160"/>
      <c r="B23" s="161"/>
      <c r="C23" s="110"/>
      <c r="D23" s="136"/>
      <c r="E23" s="112"/>
      <c r="F23" s="113"/>
      <c r="G23" s="126"/>
      <c r="H23" s="127"/>
      <c r="I23" s="116"/>
      <c r="J23" s="128"/>
      <c r="K23" s="127"/>
      <c r="L23" s="118"/>
      <c r="M23" s="128"/>
      <c r="N23" s="127"/>
      <c r="O23" s="118"/>
      <c r="P23" s="128"/>
      <c r="Q23" s="169"/>
      <c r="R23" s="78"/>
      <c r="S23" s="89"/>
      <c r="T23" s="15"/>
      <c r="U23" s="40"/>
      <c r="V23" s="89"/>
      <c r="W23" s="15"/>
    </row>
    <row r="24" spans="1:23" ht="18" hidden="1" outlineLevel="1" thickBot="1">
      <c r="A24" s="160"/>
      <c r="B24" s="161"/>
      <c r="C24" s="110"/>
      <c r="D24" s="136"/>
      <c r="E24" s="112"/>
      <c r="F24" s="113"/>
      <c r="G24" s="126"/>
      <c r="H24" s="127"/>
      <c r="I24" s="116"/>
      <c r="J24" s="128"/>
      <c r="K24" s="127"/>
      <c r="L24" s="118"/>
      <c r="M24" s="128"/>
      <c r="N24" s="127"/>
      <c r="O24" s="118"/>
      <c r="P24" s="128"/>
      <c r="Q24" s="169"/>
      <c r="R24" s="78"/>
      <c r="S24" s="89"/>
      <c r="T24" s="15"/>
      <c r="U24" s="40"/>
      <c r="V24" s="89"/>
      <c r="W24" s="15"/>
    </row>
    <row r="25" spans="1:23" ht="18" hidden="1" outlineLevel="1" thickBot="1">
      <c r="A25" s="160"/>
      <c r="B25" s="161"/>
      <c r="C25" s="110"/>
      <c r="D25" s="136"/>
      <c r="E25" s="112"/>
      <c r="F25" s="113"/>
      <c r="G25" s="126"/>
      <c r="H25" s="127"/>
      <c r="I25" s="116"/>
      <c r="J25" s="128"/>
      <c r="K25" s="127"/>
      <c r="L25" s="118"/>
      <c r="M25" s="128"/>
      <c r="N25" s="127"/>
      <c r="O25" s="118"/>
      <c r="P25" s="128"/>
      <c r="Q25" s="169"/>
      <c r="R25" s="78"/>
      <c r="S25" s="89"/>
      <c r="T25" s="15"/>
      <c r="U25" s="40"/>
      <c r="V25" s="89"/>
      <c r="W25" s="15"/>
    </row>
    <row r="26" spans="1:23" ht="18" hidden="1" outlineLevel="1" thickBot="1">
      <c r="A26" s="160"/>
      <c r="B26" s="161"/>
      <c r="C26" s="110"/>
      <c r="D26" s="136"/>
      <c r="E26" s="112"/>
      <c r="F26" s="113"/>
      <c r="G26" s="126"/>
      <c r="H26" s="127"/>
      <c r="I26" s="116"/>
      <c r="J26" s="128"/>
      <c r="K26" s="127"/>
      <c r="L26" s="118"/>
      <c r="M26" s="128"/>
      <c r="N26" s="127"/>
      <c r="O26" s="118"/>
      <c r="P26" s="128"/>
      <c r="Q26" s="169"/>
      <c r="R26" s="78"/>
      <c r="S26" s="89"/>
      <c r="T26" s="15"/>
      <c r="U26" s="40"/>
      <c r="V26" s="89"/>
      <c r="W26" s="15"/>
    </row>
    <row r="27" spans="1:23" ht="18" hidden="1" outlineLevel="1" thickBot="1">
      <c r="A27" s="160"/>
      <c r="B27" s="161"/>
      <c r="C27" s="110"/>
      <c r="D27" s="136"/>
      <c r="E27" s="112"/>
      <c r="F27" s="113"/>
      <c r="G27" s="126"/>
      <c r="H27" s="127"/>
      <c r="I27" s="116"/>
      <c r="J27" s="128"/>
      <c r="K27" s="127"/>
      <c r="L27" s="118"/>
      <c r="M27" s="128"/>
      <c r="N27" s="127"/>
      <c r="O27" s="118"/>
      <c r="P27" s="128"/>
      <c r="Q27" s="169"/>
      <c r="R27" s="78"/>
      <c r="S27" s="89"/>
      <c r="T27" s="15"/>
      <c r="U27" s="40"/>
      <c r="V27" s="89"/>
      <c r="W27" s="15"/>
    </row>
    <row r="28" spans="1:23" ht="18" hidden="1" outlineLevel="1" thickBot="1">
      <c r="A28" s="162"/>
      <c r="B28" s="161"/>
      <c r="C28" s="110"/>
      <c r="D28" s="136"/>
      <c r="E28" s="112"/>
      <c r="F28" s="113"/>
      <c r="G28" s="126"/>
      <c r="H28" s="127"/>
      <c r="I28" s="116"/>
      <c r="J28" s="128"/>
      <c r="K28" s="127"/>
      <c r="L28" s="118"/>
      <c r="M28" s="128"/>
      <c r="N28" s="127"/>
      <c r="O28" s="118"/>
      <c r="P28" s="128"/>
      <c r="Q28" s="169"/>
      <c r="R28" s="78"/>
      <c r="S28" s="89"/>
      <c r="T28" s="15"/>
      <c r="U28" s="40"/>
      <c r="V28" s="89"/>
      <c r="W28" s="15"/>
    </row>
    <row r="29" spans="1:23" s="9" customFormat="1" ht="18" hidden="1" outlineLevel="1" thickBot="1">
      <c r="A29" s="154"/>
      <c r="B29" s="155"/>
      <c r="C29" s="123"/>
      <c r="D29" s="124"/>
      <c r="E29" s="125"/>
      <c r="F29" s="113"/>
      <c r="G29" s="126"/>
      <c r="H29" s="127"/>
      <c r="I29" s="116">
        <f>$D29*J29</f>
        <v>0</v>
      </c>
      <c r="J29" s="128"/>
      <c r="K29" s="127"/>
      <c r="L29" s="118">
        <f>$D29*M29</f>
        <v>0</v>
      </c>
      <c r="M29" s="128"/>
      <c r="N29" s="127"/>
      <c r="O29" s="118">
        <f>$D29*P29</f>
        <v>0</v>
      </c>
      <c r="P29" s="128"/>
      <c r="Q29" s="169"/>
      <c r="R29" s="78">
        <f>$D29*S29</f>
        <v>0</v>
      </c>
      <c r="S29" s="89"/>
      <c r="T29" s="15"/>
      <c r="U29" s="40">
        <f>$D29*V29</f>
        <v>0</v>
      </c>
      <c r="V29" s="89"/>
      <c r="W29" s="15"/>
    </row>
    <row r="30" spans="1:23" s="9" customFormat="1" ht="18.75" thickBot="1">
      <c r="A30" s="150" t="s">
        <v>9</v>
      </c>
      <c r="B30" s="151" t="s">
        <v>43</v>
      </c>
      <c r="C30" s="123">
        <v>0.15</v>
      </c>
      <c r="D30" s="129">
        <f>SUM(D31:D38)-D34-D35</f>
        <v>1</v>
      </c>
      <c r="E30" s="103">
        <v>5</v>
      </c>
      <c r="F30" s="104">
        <f>SUM(F31:F38)</f>
        <v>0</v>
      </c>
      <c r="G30" s="105">
        <f>F30/$E$30</f>
        <v>0</v>
      </c>
      <c r="H30" s="106"/>
      <c r="I30" s="107">
        <f>SUM(I31:I38)</f>
        <v>0</v>
      </c>
      <c r="J30" s="108">
        <f>I30/$E$30</f>
        <v>0</v>
      </c>
      <c r="K30" s="106"/>
      <c r="L30" s="109">
        <f>SUM(L31:L37)</f>
        <v>0</v>
      </c>
      <c r="M30" s="108">
        <f>L30/$E$30</f>
        <v>0</v>
      </c>
      <c r="N30" s="106"/>
      <c r="O30" s="109">
        <f>SUM(O31:O38)</f>
        <v>0</v>
      </c>
      <c r="P30" s="108">
        <f>O30/$E$30</f>
        <v>0</v>
      </c>
      <c r="Q30" s="170"/>
      <c r="R30" s="77">
        <f>SUM(R31:R38)</f>
        <v>2.75</v>
      </c>
      <c r="S30" s="84">
        <f>R30/$E$30</f>
        <v>0.55</v>
      </c>
      <c r="T30" s="11"/>
      <c r="U30" s="39">
        <f>SUM(U31:U38)</f>
        <v>0.75</v>
      </c>
      <c r="V30" s="84">
        <f>U30/$E$30</f>
        <v>0.15</v>
      </c>
      <c r="W30" s="11"/>
    </row>
    <row r="31" spans="1:23" ht="18" outlineLevel="1">
      <c r="A31" s="163" t="s">
        <v>11</v>
      </c>
      <c r="B31" s="164" t="s">
        <v>43</v>
      </c>
      <c r="C31" s="110"/>
      <c r="D31" s="111">
        <v>0.5</v>
      </c>
      <c r="E31" s="112"/>
      <c r="F31" s="113">
        <f>$D31*G31</f>
        <v>0</v>
      </c>
      <c r="G31" s="114"/>
      <c r="H31" s="115"/>
      <c r="I31" s="116">
        <f>$D31*J31</f>
        <v>0</v>
      </c>
      <c r="J31" s="117"/>
      <c r="K31" s="115"/>
      <c r="L31" s="118">
        <f>$D31*M31</f>
        <v>0</v>
      </c>
      <c r="M31" s="117"/>
      <c r="N31" s="115"/>
      <c r="O31" s="118">
        <f aca="true" t="shared" si="0" ref="O31:O38">$D31*P31</f>
        <v>0</v>
      </c>
      <c r="P31" s="117"/>
      <c r="Q31" s="168"/>
      <c r="R31" s="78">
        <f aca="true" t="shared" si="1" ref="R31:R38">$D31*S31</f>
        <v>2</v>
      </c>
      <c r="S31" s="85">
        <v>4</v>
      </c>
      <c r="T31" s="13"/>
      <c r="U31" s="40">
        <f aca="true" t="shared" si="2" ref="U31:U37">$D31*V31</f>
        <v>0</v>
      </c>
      <c r="V31" s="85">
        <v>0</v>
      </c>
      <c r="W31" s="13"/>
    </row>
    <row r="32" spans="1:23" ht="18" outlineLevel="1">
      <c r="A32" s="153" t="s">
        <v>23</v>
      </c>
      <c r="B32" s="146"/>
      <c r="C32" s="110"/>
      <c r="D32" s="119">
        <v>0.25</v>
      </c>
      <c r="E32" s="112"/>
      <c r="F32" s="113">
        <f>$D32*G32</f>
        <v>0</v>
      </c>
      <c r="G32" s="120"/>
      <c r="H32" s="121"/>
      <c r="I32" s="116">
        <f>$D32*J32</f>
        <v>0</v>
      </c>
      <c r="J32" s="122"/>
      <c r="K32" s="121"/>
      <c r="L32" s="118">
        <f>$D32*M32</f>
        <v>0</v>
      </c>
      <c r="M32" s="117"/>
      <c r="N32" s="121"/>
      <c r="O32" s="118">
        <f t="shared" si="0"/>
        <v>0</v>
      </c>
      <c r="P32" s="122"/>
      <c r="Q32" s="131"/>
      <c r="R32" s="78">
        <f t="shared" si="1"/>
        <v>0.75</v>
      </c>
      <c r="S32" s="87">
        <v>3</v>
      </c>
      <c r="T32" s="14"/>
      <c r="U32" s="40">
        <f t="shared" si="2"/>
        <v>0.75</v>
      </c>
      <c r="V32" s="85">
        <v>3</v>
      </c>
      <c r="W32" s="14"/>
    </row>
    <row r="33" spans="1:23" ht="18.75" outlineLevel="1" collapsed="1" thickBot="1">
      <c r="A33" s="153" t="s">
        <v>10</v>
      </c>
      <c r="B33" s="146"/>
      <c r="C33" s="110"/>
      <c r="D33" s="119">
        <v>0.25</v>
      </c>
      <c r="E33" s="112"/>
      <c r="F33" s="113">
        <f>$D33*G33</f>
        <v>0</v>
      </c>
      <c r="G33" s="120"/>
      <c r="H33" s="121"/>
      <c r="I33" s="116">
        <f>$D33*J33</f>
        <v>0</v>
      </c>
      <c r="J33" s="122"/>
      <c r="K33" s="121"/>
      <c r="L33" s="118">
        <f>$D33*M33</f>
        <v>0</v>
      </c>
      <c r="M33" s="117"/>
      <c r="N33" s="138"/>
      <c r="O33" s="118">
        <f t="shared" si="0"/>
        <v>0</v>
      </c>
      <c r="P33" s="122"/>
      <c r="Q33" s="121"/>
      <c r="R33" s="78">
        <f t="shared" si="1"/>
        <v>0</v>
      </c>
      <c r="S33" s="93"/>
      <c r="T33" s="14"/>
      <c r="U33" s="40">
        <f t="shared" si="2"/>
        <v>0</v>
      </c>
      <c r="V33" s="94"/>
      <c r="W33" s="14"/>
    </row>
    <row r="34" spans="1:23" ht="16.5" hidden="1" outlineLevel="2">
      <c r="A34" s="153"/>
      <c r="B34" s="146"/>
      <c r="C34" s="110"/>
      <c r="D34" s="119"/>
      <c r="E34" s="112"/>
      <c r="F34" s="113"/>
      <c r="G34" s="120"/>
      <c r="H34" s="138"/>
      <c r="I34" s="116"/>
      <c r="J34" s="122"/>
      <c r="K34" s="121"/>
      <c r="L34" s="118"/>
      <c r="M34" s="117"/>
      <c r="N34" s="121"/>
      <c r="O34" s="118"/>
      <c r="P34" s="122"/>
      <c r="Q34" s="121"/>
      <c r="R34" s="78">
        <f t="shared" si="1"/>
        <v>0</v>
      </c>
      <c r="S34" s="87">
        <v>3</v>
      </c>
      <c r="T34" s="14"/>
      <c r="U34" s="40">
        <f t="shared" si="2"/>
        <v>0</v>
      </c>
      <c r="V34" s="85">
        <v>3</v>
      </c>
      <c r="W34" s="14"/>
    </row>
    <row r="35" spans="1:23" ht="16.5" hidden="1" outlineLevel="2">
      <c r="A35" s="153"/>
      <c r="B35" s="146"/>
      <c r="C35" s="110"/>
      <c r="D35" s="119"/>
      <c r="E35" s="112"/>
      <c r="F35" s="113"/>
      <c r="G35" s="120"/>
      <c r="H35" s="138"/>
      <c r="I35" s="116"/>
      <c r="J35" s="122"/>
      <c r="K35" s="121"/>
      <c r="L35" s="118"/>
      <c r="M35" s="117"/>
      <c r="N35" s="121"/>
      <c r="O35" s="118"/>
      <c r="P35" s="122"/>
      <c r="Q35" s="121"/>
      <c r="R35" s="78">
        <f t="shared" si="1"/>
        <v>0</v>
      </c>
      <c r="S35" s="87">
        <v>2</v>
      </c>
      <c r="T35" s="14" t="s">
        <v>27</v>
      </c>
      <c r="U35" s="40">
        <f t="shared" si="2"/>
        <v>0</v>
      </c>
      <c r="V35" s="85">
        <v>2</v>
      </c>
      <c r="W35" s="14" t="s">
        <v>28</v>
      </c>
    </row>
    <row r="36" spans="1:23" ht="19.5" customHeight="1" hidden="1" outlineLevel="1">
      <c r="A36" s="153"/>
      <c r="B36" s="146"/>
      <c r="C36" s="110"/>
      <c r="D36" s="119"/>
      <c r="E36" s="112"/>
      <c r="F36" s="113"/>
      <c r="G36" s="120"/>
      <c r="H36" s="121"/>
      <c r="I36" s="116"/>
      <c r="J36" s="122"/>
      <c r="K36" s="131"/>
      <c r="L36" s="118"/>
      <c r="M36" s="117"/>
      <c r="N36" s="121"/>
      <c r="O36" s="118"/>
      <c r="P36" s="122"/>
      <c r="Q36" s="121"/>
      <c r="R36" s="78">
        <f t="shared" si="1"/>
        <v>0</v>
      </c>
      <c r="S36" s="87">
        <v>3</v>
      </c>
      <c r="T36" s="47"/>
      <c r="U36" s="40">
        <f t="shared" si="2"/>
        <v>0</v>
      </c>
      <c r="V36" s="85">
        <v>3</v>
      </c>
      <c r="W36" s="14"/>
    </row>
    <row r="37" spans="1:23" ht="16.5" hidden="1" outlineLevel="1">
      <c r="A37" s="165"/>
      <c r="B37" s="165"/>
      <c r="C37" s="110"/>
      <c r="D37" s="119"/>
      <c r="E37" s="112"/>
      <c r="F37" s="113"/>
      <c r="G37" s="120"/>
      <c r="H37" s="121"/>
      <c r="I37" s="116"/>
      <c r="J37" s="122"/>
      <c r="K37" s="131"/>
      <c r="L37" s="118"/>
      <c r="M37" s="117"/>
      <c r="N37" s="138"/>
      <c r="O37" s="118"/>
      <c r="P37" s="122"/>
      <c r="Q37" s="121"/>
      <c r="R37" s="78">
        <f t="shared" si="1"/>
        <v>0</v>
      </c>
      <c r="S37" s="87">
        <v>4</v>
      </c>
      <c r="T37" s="14"/>
      <c r="U37" s="40">
        <f t="shared" si="2"/>
        <v>0</v>
      </c>
      <c r="V37" s="85">
        <v>3</v>
      </c>
      <c r="W37" s="14"/>
    </row>
    <row r="38" spans="1:23" s="9" customFormat="1" ht="18" hidden="1" outlineLevel="1" thickBot="1">
      <c r="A38" s="166"/>
      <c r="B38" s="167"/>
      <c r="C38" s="123"/>
      <c r="D38" s="124"/>
      <c r="E38" s="125"/>
      <c r="F38" s="113"/>
      <c r="G38" s="99"/>
      <c r="H38" s="139"/>
      <c r="I38" s="116"/>
      <c r="J38" s="100"/>
      <c r="K38" s="139"/>
      <c r="L38" s="118"/>
      <c r="M38" s="100"/>
      <c r="N38" s="139"/>
      <c r="O38" s="118">
        <f t="shared" si="0"/>
        <v>0</v>
      </c>
      <c r="P38" s="100"/>
      <c r="Q38" s="139"/>
      <c r="R38" s="78">
        <f t="shared" si="1"/>
        <v>0</v>
      </c>
      <c r="S38" s="36"/>
      <c r="T38" s="16"/>
      <c r="U38" s="40"/>
      <c r="V38" s="36"/>
      <c r="W38" s="16"/>
    </row>
    <row r="39" spans="3:23" ht="16.5" thickBot="1">
      <c r="C39" s="18">
        <f>C5+C9+C17+C30</f>
        <v>1</v>
      </c>
      <c r="E39" s="17"/>
      <c r="F39" s="62"/>
      <c r="G39" s="90" t="s">
        <v>53</v>
      </c>
      <c r="H39" s="48">
        <f>COUNTA(H5:H38)</f>
        <v>0</v>
      </c>
      <c r="I39" s="69"/>
      <c r="J39" s="90" t="s">
        <v>53</v>
      </c>
      <c r="K39" s="45">
        <f>COUNTA(K5:K38)</f>
        <v>0</v>
      </c>
      <c r="L39" s="79"/>
      <c r="M39" s="90" t="s">
        <v>53</v>
      </c>
      <c r="N39" s="45">
        <f>COUNTA(N6:N38)</f>
        <v>0</v>
      </c>
      <c r="O39" s="79"/>
      <c r="P39" s="90" t="s">
        <v>53</v>
      </c>
      <c r="Q39" s="45">
        <f>COUNTA(Q4:Q38)</f>
        <v>1</v>
      </c>
      <c r="R39" s="79"/>
      <c r="S39" s="90" t="s">
        <v>14</v>
      </c>
      <c r="T39" s="45">
        <f>COUNTA(T5:T38)</f>
        <v>3</v>
      </c>
      <c r="U39" s="46"/>
      <c r="V39" s="90" t="s">
        <v>14</v>
      </c>
      <c r="W39" s="45">
        <f>COUNTA(W6:W38)</f>
        <v>4</v>
      </c>
    </row>
    <row r="40" ht="15"/>
    <row r="41" ht="15.75" thickBot="1"/>
    <row r="42" spans="1:23" ht="15">
      <c r="A42" s="20"/>
      <c r="B42" s="21"/>
      <c r="C42" s="23"/>
      <c r="D42" s="58"/>
      <c r="E42" s="22"/>
      <c r="F42" s="64"/>
      <c r="G42" s="64"/>
      <c r="H42" s="21"/>
      <c r="I42" s="71"/>
      <c r="J42" s="91"/>
      <c r="K42" s="21"/>
      <c r="L42" s="81"/>
      <c r="M42" s="91"/>
      <c r="N42" s="21"/>
      <c r="O42" s="81"/>
      <c r="P42" s="91"/>
      <c r="Q42" s="21"/>
      <c r="R42" s="81"/>
      <c r="S42" s="91"/>
      <c r="T42" s="21"/>
      <c r="U42" s="31"/>
      <c r="V42" s="91"/>
      <c r="W42" s="21"/>
    </row>
    <row r="43" spans="1:23" s="29" customFormat="1" ht="18" thickBot="1">
      <c r="A43" s="24"/>
      <c r="B43" s="25" t="s">
        <v>57</v>
      </c>
      <c r="C43" s="27"/>
      <c r="D43" s="59"/>
      <c r="E43" s="26"/>
      <c r="F43" s="65"/>
      <c r="G43" s="92">
        <f>SUM($C$5*G5,$C$9*G9,$C$17*G17,$C$30*G30)</f>
        <v>0</v>
      </c>
      <c r="H43" s="28"/>
      <c r="I43" s="72"/>
      <c r="J43" s="92">
        <f>SUM($C$5*J5,$C$9*J9,$C$17*J17,$C$30*J30)</f>
        <v>0</v>
      </c>
      <c r="K43" s="28"/>
      <c r="L43" s="82"/>
      <c r="M43" s="92">
        <f>SUM($C$5*M5,$C$9*M9,$C$17*M17,$C$30*M30)</f>
        <v>0</v>
      </c>
      <c r="N43" s="28"/>
      <c r="O43" s="82"/>
      <c r="P43" s="92">
        <f>SUM($C$5*P5,$C$9*P9,$C$17*P17,$C$30*P30)</f>
        <v>0</v>
      </c>
      <c r="Q43" s="28"/>
      <c r="R43" s="82"/>
      <c r="S43" s="92">
        <f>SUM($C$5*S5,$C$9*S9,$C$17*S17,$C$30*S30)</f>
        <v>0.5475000000000001</v>
      </c>
      <c r="T43" s="28"/>
      <c r="U43" s="42"/>
      <c r="V43" s="92">
        <f>SUM($C$5*V5,$C$9*V9,$C$17*V17,$C$30*V30)</f>
        <v>0.12</v>
      </c>
      <c r="W43" s="28"/>
    </row>
    <row r="44" ht="15.75" thickBot="1"/>
    <row r="45" spans="1:2" ht="18" thickBot="1">
      <c r="A45" s="33" t="s">
        <v>58</v>
      </c>
      <c r="B45" s="31"/>
    </row>
    <row r="46" spans="1:2" ht="18.75" thickBot="1">
      <c r="A46" s="30">
        <f>MAX(G43:Q43)</f>
        <v>0</v>
      </c>
      <c r="B46" s="32" t="str">
        <f>IF(A46=G43,G2,IF(A46=J43,J2,IF(A46=M43,M2,IF(A46=P43,P2,IF(A46=#REF!,#REF!,#REF!)))))</f>
        <v>Projet2</v>
      </c>
    </row>
    <row r="50" ht="15">
      <c r="B50" s="17" t="s">
        <v>46</v>
      </c>
    </row>
    <row r="51" spans="1:2" ht="15">
      <c r="A51" s="95"/>
      <c r="B51" s="17" t="s">
        <v>47</v>
      </c>
    </row>
    <row r="52" ht="15">
      <c r="B52" s="17" t="s">
        <v>48</v>
      </c>
    </row>
    <row r="53" ht="15">
      <c r="B53" s="17" t="s">
        <v>49</v>
      </c>
    </row>
    <row r="54" ht="15">
      <c r="B54" s="17" t="s">
        <v>50</v>
      </c>
    </row>
    <row r="55" ht="15">
      <c r="B55" s="17" t="s">
        <v>51</v>
      </c>
    </row>
    <row r="56" ht="15">
      <c r="B56" s="17" t="s">
        <v>52</v>
      </c>
    </row>
    <row r="57" spans="28:29" ht="15">
      <c r="AB57" s="4" t="s">
        <v>30</v>
      </c>
      <c r="AC57" s="4" t="s">
        <v>29</v>
      </c>
    </row>
  </sheetData>
  <sheetProtection/>
  <mergeCells count="14">
    <mergeCell ref="C3:E3"/>
    <mergeCell ref="A1:B1"/>
    <mergeCell ref="G2:H2"/>
    <mergeCell ref="J2:K2"/>
    <mergeCell ref="M2:N2"/>
    <mergeCell ref="S2:T2"/>
    <mergeCell ref="V2:W2"/>
    <mergeCell ref="P2:Q2"/>
    <mergeCell ref="G3:H3"/>
    <mergeCell ref="J3:K3"/>
    <mergeCell ref="M3:N3"/>
    <mergeCell ref="P3:Q3"/>
    <mergeCell ref="S3:T3"/>
    <mergeCell ref="V3:W3"/>
  </mergeCells>
  <printOptions/>
  <pageMargins left="0.4100000000000001" right="0.21999999999999997" top="1" bottom="1" header="0.49" footer="0.49"/>
  <pageSetup fitToHeight="1" fitToWidth="1"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Reemtsma Cigarettenfabriken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Ann-Christin Seemann</dc:creator>
  <cp:keywords/>
  <dc:description/>
  <cp:lastModifiedBy>Céline Durnez</cp:lastModifiedBy>
  <cp:lastPrinted>2015-12-09T15:28:00Z</cp:lastPrinted>
  <dcterms:created xsi:type="dcterms:W3CDTF">2007-02-28T11:03:22Z</dcterms:created>
  <dcterms:modified xsi:type="dcterms:W3CDTF">2015-12-16T21:41:06Z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-739153614</vt:i4>
  </property>
  <property fmtid="{D5CDD505-2E9C-101B-9397-08002B2CF9AE}" pid="4" name="_EmailSubject">
    <vt:lpwstr>Selection Criteria Catalog Customs Engine</vt:lpwstr>
  </property>
  <property fmtid="{D5CDD505-2E9C-101B-9397-08002B2CF9AE}" pid="5" name="_AuthorEmail">
    <vt:lpwstr>Celine.DURNEZ@fr.imptob.com</vt:lpwstr>
  </property>
  <property fmtid="{D5CDD505-2E9C-101B-9397-08002B2CF9AE}" pid="6" name="_AuthorEmailDisplayName">
    <vt:lpwstr>Durnez, Celine</vt:lpwstr>
  </property>
  <property fmtid="{D5CDD505-2E9C-101B-9397-08002B2CF9AE}" pid="7" name="_PreviousAdHocReviewCycleID">
    <vt:i4>-1368779635</vt:i4>
  </property>
</Properties>
</file>